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c_企画部（企画）\7_国際基準認証G\10_国内対応\12_クリーンガス証書\ウェブサイト管理委託\★HP更新\20250699\"/>
    </mc:Choice>
  </mc:AlternateContent>
  <xr:revisionPtr revIDLastSave="0" documentId="13_ncr:1_{B7AA0EBB-27D8-4799-8275-AFAED44DAAFF}" xr6:coauthVersionLast="47" xr6:coauthVersionMax="47" xr10:uidLastSave="{00000000-0000-0000-0000-000000000000}"/>
  <bookViews>
    <workbookView xWindow="-110" yWindow="-110" windowWidth="21820" windowHeight="13900" tabRatio="871" xr2:uid="{00000000-000D-0000-FFFF-FFFF00000000}"/>
  </bookViews>
  <sheets>
    <sheet name="附属書9 計算書" sheetId="15" r:id="rId1"/>
  </sheets>
  <definedNames>
    <definedName name="_xlnm.Print_Area" localSheetId="0">'附属書9 計算書'!$A$1:$N$89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5" l="1"/>
  <c r="M36" i="15"/>
  <c r="L36" i="15"/>
  <c r="M35" i="15"/>
  <c r="L35" i="15"/>
  <c r="M34" i="15"/>
  <c r="L34" i="15"/>
  <c r="M33" i="15"/>
  <c r="L33" i="15"/>
  <c r="M32" i="15"/>
  <c r="L32" i="15"/>
  <c r="M31" i="15"/>
  <c r="L31" i="15"/>
  <c r="M30" i="15"/>
  <c r="L30" i="15"/>
  <c r="M29" i="15"/>
  <c r="L29" i="15"/>
  <c r="M28" i="15"/>
  <c r="L28" i="15"/>
  <c r="M27" i="15"/>
  <c r="L27" i="15"/>
  <c r="L26" i="15"/>
  <c r="M26" i="15" s="1"/>
  <c r="M25" i="15"/>
  <c r="L25" i="15"/>
  <c r="M24" i="15"/>
  <c r="L24" i="15"/>
  <c r="M23" i="15"/>
  <c r="L23" i="15"/>
  <c r="M22" i="15"/>
  <c r="L22" i="15"/>
  <c r="L21" i="15"/>
  <c r="M21" i="15" s="1"/>
  <c r="M20" i="15"/>
  <c r="L20" i="15"/>
  <c r="M19" i="15"/>
  <c r="L19" i="15"/>
  <c r="M18" i="15"/>
  <c r="L18" i="15"/>
  <c r="M17" i="15"/>
  <c r="L17" i="15"/>
  <c r="M16" i="15"/>
  <c r="L16" i="15"/>
  <c r="E8" i="15"/>
  <c r="J8" i="15"/>
  <c r="G8" i="15"/>
  <c r="B15" i="15"/>
  <c r="B14" i="15"/>
  <c r="B13" i="15"/>
  <c r="B12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1" i="15"/>
  <c r="B10" i="15"/>
  <c r="M10" i="15"/>
  <c r="F9" i="15" l="1"/>
  <c r="M39" i="15"/>
  <c r="M38" i="15"/>
  <c r="M37" i="15"/>
  <c r="L40" i="15"/>
  <c r="M40" i="15" s="1"/>
  <c r="L39" i="15"/>
  <c r="L38" i="15"/>
  <c r="L37" i="15"/>
  <c r="L15" i="15"/>
  <c r="L14" i="15"/>
  <c r="L13" i="15"/>
  <c r="L12" i="15"/>
  <c r="L11" i="15"/>
  <c r="M11" i="15" s="1"/>
  <c r="K6" i="15" l="1"/>
  <c r="L6" i="15" s="1"/>
  <c r="M14" i="15"/>
  <c r="M15" i="15"/>
  <c r="M12" i="15"/>
  <c r="M7" i="15" s="1"/>
  <c r="M13" i="15"/>
  <c r="E9" i="15"/>
</calcChain>
</file>

<file path=xl/sharedStrings.xml><?xml version="1.0" encoding="utf-8"?>
<sst xmlns="http://schemas.openxmlformats.org/spreadsheetml/2006/main" count="24" uniqueCount="22">
  <si>
    <t>期間</t>
    <rPh sb="0" eb="2">
      <t>キカン</t>
    </rPh>
    <phoneticPr fontId="1"/>
  </si>
  <si>
    <t>計器(型式)</t>
    <rPh sb="0" eb="2">
      <t>ケイキ</t>
    </rPh>
    <rPh sb="3" eb="5">
      <t>カタシキ</t>
    </rPh>
    <phoneticPr fontId="1"/>
  </si>
  <si>
    <t>No.</t>
    <phoneticPr fontId="1"/>
  </si>
  <si>
    <t>体積(Nm³)</t>
    <phoneticPr fontId="1"/>
  </si>
  <si>
    <t>熱量(MJ)</t>
    <phoneticPr fontId="1"/>
  </si>
  <si>
    <t>チェック</t>
    <phoneticPr fontId="1"/>
  </si>
  <si>
    <t>↓製造するクリーンガスの種類↓</t>
    <rPh sb="1" eb="3">
      <t>セイゾウ</t>
    </rPh>
    <rPh sb="12" eb="14">
      <t>シュルイ</t>
    </rPh>
    <phoneticPr fontId="1"/>
  </si>
  <si>
    <t>始期
(Nm³)</t>
    <rPh sb="0" eb="2">
      <t>シキ</t>
    </rPh>
    <phoneticPr fontId="1"/>
  </si>
  <si>
    <t>終期
(Nm³)</t>
    <rPh sb="0" eb="2">
      <t>シュウキ</t>
    </rPh>
    <phoneticPr fontId="1"/>
  </si>
  <si>
    <r>
      <t xml:space="preserve">含有率(％)
</t>
    </r>
    <r>
      <rPr>
        <sz val="9"/>
        <color theme="1"/>
        <rFont val="游ゴシック"/>
        <family val="3"/>
        <charset val="128"/>
        <scheme val="minor"/>
      </rPr>
      <t>※小数点第2位以下切り捨て</t>
    </r>
    <rPh sb="8" eb="12">
      <t>ショウスウテンダイ</t>
    </rPh>
    <rPh sb="13" eb="14">
      <t>イ</t>
    </rPh>
    <rPh sb="14" eb="16">
      <t>イカ</t>
    </rPh>
    <rPh sb="16" eb="17">
      <t>キ</t>
    </rPh>
    <rPh sb="18" eb="19">
      <t>ス</t>
    </rPh>
    <phoneticPr fontId="1"/>
  </si>
  <si>
    <t>認証対象クリーンガス製造量確認データ及び計算書</t>
  </si>
  <si>
    <t>（附属書９　認証対象クリーンガス製造量確認データ及び計算書）</t>
    <phoneticPr fontId="1"/>
  </si>
  <si>
    <t>認証対象クリーンガス製造量(合計)</t>
    <rPh sb="14" eb="16">
      <t>ゴウケイ</t>
    </rPh>
    <phoneticPr fontId="1"/>
  </si>
  <si>
    <t>メタン熱量(MJ/Nm³)</t>
    <phoneticPr fontId="1"/>
  </si>
  <si>
    <t>※JIS K2301(2022)より</t>
    <phoneticPr fontId="1"/>
  </si>
  <si>
    <t>認証対象
クリーンガス製造量</t>
    <phoneticPr fontId="1"/>
  </si>
  <si>
    <t xml:space="preserve"> 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</si>
  <si>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</si>
  <si>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</si>
  <si>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 xml:space="preserve"> ※太枠部分のみ記入すること（行列の追加や削除などは行わないこと）</t>
    <rPh sb="2" eb="4">
      <t>フトワク</t>
    </rPh>
    <rPh sb="4" eb="6">
      <t>ブブン</t>
    </rPh>
    <rPh sb="8" eb="10">
      <t>キニュウ</t>
    </rPh>
    <phoneticPr fontId="1"/>
  </si>
  <si>
    <t>＜計器データ＞　　</t>
    <phoneticPr fontId="1"/>
  </si>
  <si>
    <t xml:space="preserve"> ※※計算に用いた数値のエビデンスとして計器データを添付して提出すること</t>
    <rPh sb="3" eb="5">
      <t>ケイサン</t>
    </rPh>
    <rPh sb="6" eb="7">
      <t>モチ</t>
    </rPh>
    <rPh sb="9" eb="11">
      <t>スウチ</t>
    </rPh>
    <rPh sb="20" eb="22">
      <t>ケイキ</t>
    </rPh>
    <rPh sb="26" eb="28">
      <t>テンプ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</si>
</sst>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/mm/d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3" borderId="4" xfId="0" applyFill="1" applyBorder="1" applyAlignment="1">
      <alignment horizontal="centerContinuous" vertical="top"/>
    </xf>
    <xf numFmtId="0" fontId="0" fillId="3" borderId="3" xfId="0" applyFill="1" applyBorder="1" applyAlignment="1">
      <alignment horizontal="centerContinuous" vertical="top"/>
    </xf>
    <xf numFmtId="0" fontId="0" fillId="3" borderId="2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40" fontId="0" fillId="0" borderId="1" xfId="1" applyNumberFormat="1" applyFont="1" applyBorder="1" applyProtection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3" borderId="4" xfId="0" applyFill="1" applyBorder="1" applyAlignment="1">
      <alignment horizontal="centerContinuous" vertical="top" wrapText="1"/>
    </xf>
    <xf numFmtId="0" fontId="0" fillId="3" borderId="8" xfId="0" applyFill="1" applyBorder="1" applyAlignment="1">
      <alignment horizontal="centerContinuous" vertical="top"/>
    </xf>
    <xf numFmtId="0" fontId="0" fillId="3" borderId="2" xfId="0" applyFill="1" applyBorder="1" applyAlignment="1">
      <alignment horizontal="centerContinuous" vertical="top" wrapText="1"/>
    </xf>
    <xf numFmtId="0" fontId="0" fillId="3" borderId="17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/>
    </xf>
    <xf numFmtId="0" fontId="0" fillId="0" borderId="4" xfId="0" applyBorder="1">
      <alignment vertical="center"/>
    </xf>
    <xf numFmtId="40" fontId="0" fillId="0" borderId="18" xfId="1" applyNumberFormat="1" applyFont="1" applyBorder="1" applyProtection="1">
      <alignment vertical="center"/>
    </xf>
    <xf numFmtId="0" fontId="0" fillId="0" borderId="1" xfId="0" applyBorder="1" applyAlignment="1">
      <alignment vertical="center" wrapText="1"/>
    </xf>
    <xf numFmtId="40" fontId="0" fillId="0" borderId="3" xfId="1" applyNumberFormat="1" applyFont="1" applyBorder="1" applyProtection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40" fontId="0" fillId="2" borderId="10" xfId="1" applyNumberFormat="1" applyFont="1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10" fontId="0" fillId="2" borderId="11" xfId="2" applyNumberFormat="1" applyFont="1" applyFill="1" applyBorder="1" applyProtection="1">
      <alignment vertical="center"/>
      <protection locked="0"/>
    </xf>
    <xf numFmtId="40" fontId="0" fillId="2" borderId="1" xfId="1" applyNumberFormat="1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0" fontId="0" fillId="2" borderId="13" xfId="2" applyNumberFormat="1" applyFont="1" applyFill="1" applyBorder="1" applyProtection="1">
      <alignment vertical="center"/>
      <protection locked="0"/>
    </xf>
    <xf numFmtId="40" fontId="0" fillId="2" borderId="15" xfId="1" applyNumberFormat="1" applyFont="1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10" fontId="0" fillId="2" borderId="16" xfId="2" applyNumberFormat="1" applyFont="1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80" fontId="0" fillId="2" borderId="9" xfId="0" applyNumberFormat="1" applyFill="1" applyBorder="1" applyProtection="1">
      <alignment vertical="center"/>
      <protection locked="0"/>
    </xf>
    <xf numFmtId="180" fontId="0" fillId="2" borderId="19" xfId="0" applyNumberFormat="1" applyFill="1" applyBorder="1" applyProtection="1">
      <alignment vertical="center"/>
      <protection locked="0"/>
    </xf>
    <xf numFmtId="180" fontId="0" fillId="2" borderId="12" xfId="0" applyNumberFormat="1" applyFill="1" applyBorder="1" applyProtection="1">
      <alignment vertical="center"/>
      <protection locked="0"/>
    </xf>
    <xf numFmtId="180" fontId="0" fillId="2" borderId="3" xfId="0" applyNumberFormat="1" applyFill="1" applyBorder="1" applyProtection="1">
      <alignment vertical="center"/>
      <protection locked="0"/>
    </xf>
    <xf numFmtId="180" fontId="0" fillId="2" borderId="14" xfId="0" applyNumberFormat="1" applyFill="1" applyBorder="1" applyProtection="1">
      <alignment vertical="center"/>
      <protection locked="0"/>
    </xf>
    <xf numFmtId="180" fontId="0" fillId="2" borderId="20" xfId="0" applyNumberForma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bgColor theme="0" tint="-0.49998474074526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8C8A-270D-4BF6-A8AC-D8E81966F0F6}">
  <dimension ref="A1:M108"/>
  <sheetViews>
    <sheetView tabSelected="1" view="pageBreakPreview" zoomScale="70" zoomScaleNormal="70" zoomScaleSheetLayoutView="70" workbookViewId="0">
      <selection activeCell="C6" sqref="C6:D6"/>
    </sheetView>
  </sheetViews>
  <sheetFormatPr defaultRowHeight="18" x14ac:dyDescent="0.55000000000000004"/>
  <cols>
    <col min="1" max="1" width="1.08203125" customWidth="1"/>
    <col min="2" max="2" width="6.83203125" bestFit="1" customWidth="1"/>
    <col min="3" max="3" width="14.58203125" customWidth="1"/>
    <col min="4" max="4" width="14.25" bestFit="1" customWidth="1"/>
    <col min="5" max="6" width="21.9140625" customWidth="1"/>
    <col min="7" max="7" width="26.4140625" customWidth="1"/>
    <col min="8" max="8" width="8.1640625" bestFit="1" customWidth="1"/>
    <col min="9" max="9" width="7.25" bestFit="1" customWidth="1"/>
    <col min="10" max="10" width="21.9140625" customWidth="1"/>
    <col min="11" max="11" width="20.75" bestFit="1" customWidth="1"/>
    <col min="12" max="12" width="18" customWidth="1"/>
    <col min="13" max="13" width="19.4140625" customWidth="1"/>
    <col min="14" max="14" width="1.08203125" customWidth="1"/>
  </cols>
  <sheetData>
    <row r="1" spans="1:13" x14ac:dyDescent="0.55000000000000004">
      <c r="A1" s="2" t="s">
        <v>11</v>
      </c>
    </row>
    <row r="2" spans="1:13" ht="20" x14ac:dyDescent="0.55000000000000004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55000000000000004">
      <c r="A3" t="s">
        <v>19</v>
      </c>
    </row>
    <row r="4" spans="1:13" x14ac:dyDescent="0.55000000000000004">
      <c r="A4" t="s">
        <v>21</v>
      </c>
      <c r="D4" s="1"/>
      <c r="F4" s="4"/>
      <c r="K4" s="5" t="s">
        <v>12</v>
      </c>
      <c r="L4" s="6"/>
      <c r="M4" s="7" t="s">
        <v>13</v>
      </c>
    </row>
    <row r="5" spans="1:13" ht="18.5" thickBot="1" x14ac:dyDescent="0.6">
      <c r="C5" s="45" t="s">
        <v>6</v>
      </c>
      <c r="D5" s="45"/>
      <c r="G5" s="4"/>
      <c r="K5" s="8" t="s">
        <v>3</v>
      </c>
      <c r="L5" s="8" t="s">
        <v>4</v>
      </c>
      <c r="M5" s="9" t="s">
        <v>14</v>
      </c>
    </row>
    <row r="6" spans="1:13" ht="18.5" thickBot="1" x14ac:dyDescent="0.6">
      <c r="C6" s="43"/>
      <c r="D6" s="44"/>
      <c r="G6" s="4"/>
      <c r="K6" s="10">
        <f>SUM(L10:L40)</f>
        <v>0</v>
      </c>
      <c r="L6" s="10">
        <f>ROUNDDOWN(K6*M6,0)</f>
        <v>0</v>
      </c>
      <c r="M6" s="10">
        <v>39.840000000000003</v>
      </c>
    </row>
    <row r="7" spans="1:13" x14ac:dyDescent="0.55000000000000004">
      <c r="M7" s="11" t="str">
        <f>IF(COUNTIF(M10:M40,"原料と製造量が不整合")&gt;0,"※原料と製造量がバランスしていない箇所があります","")</f>
        <v/>
      </c>
    </row>
    <row r="8" spans="1:13" s="12" customFormat="1" ht="36" x14ac:dyDescent="0.55000000000000004">
      <c r="B8" s="7" t="s">
        <v>2</v>
      </c>
      <c r="C8" s="5" t="s">
        <v>0</v>
      </c>
      <c r="D8" s="6"/>
      <c r="E8" s="5" t="str">
        <f>IF($C$6="","※製造するクリーンガスの種類を入力してください",IF($C$6="バイオガス","入力不要","原料の量"))</f>
        <v>※製造するクリーンガスの種類を入力してください</v>
      </c>
      <c r="F8" s="6"/>
      <c r="G8" s="13" t="str">
        <f>IF($C$6="","※製造するクリーンガスの種類を入力してください",IF($C$6="バイオガス","バイオガスの製造(受入)量
(計器データ)","クリーンガス相当量の認証に
関わるガス製造量(計器データ)"))</f>
        <v>※製造するクリーンガスの種類を入力してください</v>
      </c>
      <c r="H8" s="14"/>
      <c r="I8" s="6"/>
      <c r="J8" s="5" t="str">
        <f>IF($C$6="","※製造するクリーンガスの種類を入力してください","メタン含有率(計器データ)")</f>
        <v>※製造するクリーンガスの種類を入力してください</v>
      </c>
      <c r="K8" s="14"/>
      <c r="L8" s="15" t="s">
        <v>15</v>
      </c>
      <c r="M8" s="16" t="s">
        <v>5</v>
      </c>
    </row>
    <row r="9" spans="1:13" s="12" customFormat="1" ht="36.5" thickBot="1" x14ac:dyDescent="0.6">
      <c r="B9" s="9"/>
      <c r="C9" s="17" t="s">
        <v>17</v>
      </c>
      <c r="D9" s="17" t="s">
        <v>18</v>
      </c>
      <c r="E9" s="17" t="str">
        <f>IF($C$6="バイオガス","入力不要","水素量
(Nm³)")</f>
        <v>水素量
(Nm³)</v>
      </c>
      <c r="F9" s="17" t="str">
        <f>IF($C$6="バイオガス","入力不要",IF($C$6="e-methane","二酸化炭素量
(Nm³)","混合ガスの二酸化炭素
及びメタンの量(Nm³)"))</f>
        <v>混合ガスの二酸化炭素
及びメタンの量(Nm³)</v>
      </c>
      <c r="G9" s="7" t="s">
        <v>1</v>
      </c>
      <c r="H9" s="18" t="s">
        <v>7</v>
      </c>
      <c r="I9" s="18" t="s">
        <v>8</v>
      </c>
      <c r="J9" s="7" t="s">
        <v>1</v>
      </c>
      <c r="K9" s="19" t="s">
        <v>9</v>
      </c>
      <c r="L9" s="9" t="s">
        <v>3</v>
      </c>
      <c r="M9" s="20"/>
    </row>
    <row r="10" spans="1:13" x14ac:dyDescent="0.55000000000000004">
      <c r="B10" s="21" t="str">
        <f>IFERROR(IF(C10="","",ROW(B10)-9),"")</f>
        <v/>
      </c>
      <c r="C10" s="46"/>
      <c r="D10" s="47"/>
      <c r="E10" s="28"/>
      <c r="F10" s="28"/>
      <c r="G10" s="29"/>
      <c r="H10" s="28"/>
      <c r="I10" s="28"/>
      <c r="J10" s="29"/>
      <c r="K10" s="30"/>
      <c r="L10" s="22" t="str">
        <f>IF($C10="","",ROUNDDOWN((I10-H10)*K10,0))</f>
        <v/>
      </c>
      <c r="M10" s="23" t="str">
        <f t="shared" ref="M10:M15" si="0">IF($C10="","",IF($C$6="バイオガス","OK",IF($F10&lt;$L10,"原料と製造量が不整合","OK")))</f>
        <v/>
      </c>
    </row>
    <row r="11" spans="1:13" x14ac:dyDescent="0.55000000000000004">
      <c r="B11" s="21" t="str">
        <f t="shared" ref="B11:B40" si="1">IFERROR(IF(C11="","",ROW(B11)-9),"")</f>
        <v/>
      </c>
      <c r="C11" s="48"/>
      <c r="D11" s="49"/>
      <c r="E11" s="31"/>
      <c r="F11" s="31"/>
      <c r="G11" s="32"/>
      <c r="H11" s="31"/>
      <c r="I11" s="31"/>
      <c r="J11" s="32"/>
      <c r="K11" s="33"/>
      <c r="L11" s="24" t="str">
        <f t="shared" ref="L11:L39" si="2">IF($C11="","",ROUNDDOWN((I11-H11)*K11,0))</f>
        <v/>
      </c>
      <c r="M11" s="23" t="str">
        <f>IF($C11="","",IF($C$6="バイオガス","OK",IF($F11&lt;$L11,"原料と製造量が不整合","OK")))</f>
        <v/>
      </c>
    </row>
    <row r="12" spans="1:13" x14ac:dyDescent="0.55000000000000004">
      <c r="B12" s="21" t="str">
        <f>IFERROR(IF(C12="","",ROW(B12)-9),"")</f>
        <v/>
      </c>
      <c r="C12" s="48"/>
      <c r="D12" s="49"/>
      <c r="E12" s="31"/>
      <c r="F12" s="31"/>
      <c r="G12" s="32"/>
      <c r="H12" s="31"/>
      <c r="I12" s="31"/>
      <c r="J12" s="32"/>
      <c r="K12" s="33"/>
      <c r="L12" s="24" t="str">
        <f t="shared" si="2"/>
        <v/>
      </c>
      <c r="M12" s="23" t="str">
        <f t="shared" si="0"/>
        <v/>
      </c>
    </row>
    <row r="13" spans="1:13" x14ac:dyDescent="0.55000000000000004">
      <c r="B13" s="21" t="str">
        <f>IFERROR(IF(C13="","",ROW(B13)-9),"")</f>
        <v/>
      </c>
      <c r="C13" s="48"/>
      <c r="D13" s="49"/>
      <c r="E13" s="31"/>
      <c r="F13" s="31"/>
      <c r="G13" s="32"/>
      <c r="H13" s="31"/>
      <c r="I13" s="31"/>
      <c r="J13" s="32"/>
      <c r="K13" s="33"/>
      <c r="L13" s="24" t="str">
        <f t="shared" si="2"/>
        <v/>
      </c>
      <c r="M13" s="23" t="str">
        <f t="shared" si="0"/>
        <v/>
      </c>
    </row>
    <row r="14" spans="1:13" x14ac:dyDescent="0.55000000000000004">
      <c r="B14" s="21" t="str">
        <f>IFERROR(IF(C14="","",ROW(B14)-9),"")</f>
        <v/>
      </c>
      <c r="C14" s="48"/>
      <c r="D14" s="49"/>
      <c r="E14" s="31"/>
      <c r="F14" s="31"/>
      <c r="G14" s="32"/>
      <c r="H14" s="31"/>
      <c r="I14" s="31"/>
      <c r="J14" s="32"/>
      <c r="K14" s="33"/>
      <c r="L14" s="24" t="str">
        <f t="shared" si="2"/>
        <v/>
      </c>
      <c r="M14" s="23" t="str">
        <f t="shared" si="0"/>
        <v/>
      </c>
    </row>
    <row r="15" spans="1:13" x14ac:dyDescent="0.55000000000000004">
      <c r="B15" s="21" t="str">
        <f>IFERROR(IF(C15="","",ROW(B15)-9),"")</f>
        <v/>
      </c>
      <c r="C15" s="48"/>
      <c r="D15" s="49"/>
      <c r="E15" s="31"/>
      <c r="F15" s="31"/>
      <c r="G15" s="32"/>
      <c r="H15" s="31"/>
      <c r="I15" s="31"/>
      <c r="J15" s="32"/>
      <c r="K15" s="33"/>
      <c r="L15" s="24" t="str">
        <f t="shared" si="2"/>
        <v/>
      </c>
      <c r="M15" s="23" t="str">
        <f t="shared" si="0"/>
        <v/>
      </c>
    </row>
    <row r="16" spans="1:13" x14ac:dyDescent="0.55000000000000004">
      <c r="B16" s="21" t="str">
        <f t="shared" si="1"/>
        <v/>
      </c>
      <c r="C16" s="48"/>
      <c r="D16" s="49"/>
      <c r="E16" s="31"/>
      <c r="F16" s="31"/>
      <c r="G16" s="32"/>
      <c r="H16" s="31"/>
      <c r="I16" s="31"/>
      <c r="J16" s="32"/>
      <c r="K16" s="33"/>
      <c r="L16" s="24" t="str">
        <f t="shared" ref="L16:L36" si="3">IF($C16="","",ROUNDDOWN((I16-H16)*K16,0))</f>
        <v/>
      </c>
      <c r="M16" s="23" t="str">
        <f t="shared" ref="M16:M36" si="4">IF($C16="","",IF($C$6="バイオガス","OK",IF($F16&lt;$L16,"原料と製造量が不整合","OK")))</f>
        <v/>
      </c>
    </row>
    <row r="17" spans="2:13" x14ac:dyDescent="0.55000000000000004">
      <c r="B17" s="21" t="str">
        <f t="shared" si="1"/>
        <v/>
      </c>
      <c r="C17" s="48"/>
      <c r="D17" s="49"/>
      <c r="E17" s="31"/>
      <c r="F17" s="31"/>
      <c r="G17" s="32"/>
      <c r="H17" s="31"/>
      <c r="I17" s="31"/>
      <c r="J17" s="32"/>
      <c r="K17" s="33"/>
      <c r="L17" s="24" t="str">
        <f t="shared" si="3"/>
        <v/>
      </c>
      <c r="M17" s="23" t="str">
        <f t="shared" si="4"/>
        <v/>
      </c>
    </row>
    <row r="18" spans="2:13" x14ac:dyDescent="0.55000000000000004">
      <c r="B18" s="21" t="str">
        <f t="shared" si="1"/>
        <v/>
      </c>
      <c r="C18" s="48"/>
      <c r="D18" s="49"/>
      <c r="E18" s="31"/>
      <c r="F18" s="31"/>
      <c r="G18" s="32"/>
      <c r="H18" s="31"/>
      <c r="I18" s="31"/>
      <c r="J18" s="32"/>
      <c r="K18" s="33"/>
      <c r="L18" s="24" t="str">
        <f t="shared" si="3"/>
        <v/>
      </c>
      <c r="M18" s="23" t="str">
        <f t="shared" si="4"/>
        <v/>
      </c>
    </row>
    <row r="19" spans="2:13" x14ac:dyDescent="0.55000000000000004">
      <c r="B19" s="21" t="str">
        <f t="shared" si="1"/>
        <v/>
      </c>
      <c r="C19" s="48"/>
      <c r="D19" s="49"/>
      <c r="E19" s="31"/>
      <c r="F19" s="31"/>
      <c r="G19" s="32"/>
      <c r="H19" s="31"/>
      <c r="I19" s="31"/>
      <c r="J19" s="32"/>
      <c r="K19" s="33"/>
      <c r="L19" s="24" t="str">
        <f t="shared" si="3"/>
        <v/>
      </c>
      <c r="M19" s="23" t="str">
        <f t="shared" si="4"/>
        <v/>
      </c>
    </row>
    <row r="20" spans="2:13" x14ac:dyDescent="0.55000000000000004">
      <c r="B20" s="21" t="str">
        <f t="shared" si="1"/>
        <v/>
      </c>
      <c r="C20" s="48"/>
      <c r="D20" s="49"/>
      <c r="E20" s="31"/>
      <c r="F20" s="31"/>
      <c r="G20" s="32"/>
      <c r="H20" s="31"/>
      <c r="I20" s="31"/>
      <c r="J20" s="32"/>
      <c r="K20" s="33"/>
      <c r="L20" s="24" t="str">
        <f t="shared" si="3"/>
        <v/>
      </c>
      <c r="M20" s="23" t="str">
        <f t="shared" si="4"/>
        <v/>
      </c>
    </row>
    <row r="21" spans="2:13" x14ac:dyDescent="0.55000000000000004">
      <c r="B21" s="21" t="str">
        <f t="shared" si="1"/>
        <v/>
      </c>
      <c r="C21" s="48"/>
      <c r="D21" s="49"/>
      <c r="E21" s="31"/>
      <c r="F21" s="31"/>
      <c r="G21" s="32"/>
      <c r="H21" s="31"/>
      <c r="I21" s="31"/>
      <c r="J21" s="32"/>
      <c r="K21" s="33"/>
      <c r="L21" s="24" t="str">
        <f t="shared" si="3"/>
        <v/>
      </c>
      <c r="M21" s="23" t="str">
        <f t="shared" si="4"/>
        <v/>
      </c>
    </row>
    <row r="22" spans="2:13" x14ac:dyDescent="0.55000000000000004">
      <c r="B22" s="21" t="str">
        <f t="shared" si="1"/>
        <v/>
      </c>
      <c r="C22" s="48"/>
      <c r="D22" s="49"/>
      <c r="E22" s="31"/>
      <c r="F22" s="31"/>
      <c r="G22" s="32"/>
      <c r="H22" s="31"/>
      <c r="I22" s="31"/>
      <c r="J22" s="32"/>
      <c r="K22" s="33"/>
      <c r="L22" s="24" t="str">
        <f t="shared" si="3"/>
        <v/>
      </c>
      <c r="M22" s="23" t="str">
        <f t="shared" si="4"/>
        <v/>
      </c>
    </row>
    <row r="23" spans="2:13" x14ac:dyDescent="0.55000000000000004">
      <c r="B23" s="21" t="str">
        <f t="shared" si="1"/>
        <v/>
      </c>
      <c r="C23" s="48"/>
      <c r="D23" s="49"/>
      <c r="E23" s="31"/>
      <c r="F23" s="31"/>
      <c r="G23" s="32"/>
      <c r="H23" s="31"/>
      <c r="I23" s="31"/>
      <c r="J23" s="32"/>
      <c r="K23" s="33"/>
      <c r="L23" s="24" t="str">
        <f t="shared" si="3"/>
        <v/>
      </c>
      <c r="M23" s="23" t="str">
        <f t="shared" si="4"/>
        <v/>
      </c>
    </row>
    <row r="24" spans="2:13" x14ac:dyDescent="0.55000000000000004">
      <c r="B24" s="21" t="str">
        <f t="shared" si="1"/>
        <v/>
      </c>
      <c r="C24" s="48"/>
      <c r="D24" s="49"/>
      <c r="E24" s="31"/>
      <c r="F24" s="31"/>
      <c r="G24" s="32"/>
      <c r="H24" s="31"/>
      <c r="I24" s="31"/>
      <c r="J24" s="32"/>
      <c r="K24" s="33"/>
      <c r="L24" s="24" t="str">
        <f t="shared" si="3"/>
        <v/>
      </c>
      <c r="M24" s="23" t="str">
        <f t="shared" si="4"/>
        <v/>
      </c>
    </row>
    <row r="25" spans="2:13" x14ac:dyDescent="0.55000000000000004">
      <c r="B25" s="21" t="str">
        <f t="shared" si="1"/>
        <v/>
      </c>
      <c r="C25" s="48"/>
      <c r="D25" s="49"/>
      <c r="E25" s="31"/>
      <c r="F25" s="31"/>
      <c r="G25" s="32"/>
      <c r="H25" s="31"/>
      <c r="I25" s="31"/>
      <c r="J25" s="32"/>
      <c r="K25" s="33"/>
      <c r="L25" s="24" t="str">
        <f t="shared" si="3"/>
        <v/>
      </c>
      <c r="M25" s="23" t="str">
        <f t="shared" si="4"/>
        <v/>
      </c>
    </row>
    <row r="26" spans="2:13" x14ac:dyDescent="0.55000000000000004">
      <c r="B26" s="21" t="str">
        <f t="shared" si="1"/>
        <v/>
      </c>
      <c r="C26" s="48"/>
      <c r="D26" s="49"/>
      <c r="E26" s="31"/>
      <c r="F26" s="31"/>
      <c r="G26" s="32"/>
      <c r="H26" s="31"/>
      <c r="I26" s="31"/>
      <c r="J26" s="32"/>
      <c r="K26" s="33"/>
      <c r="L26" s="24" t="str">
        <f t="shared" si="3"/>
        <v/>
      </c>
      <c r="M26" s="23" t="str">
        <f t="shared" si="4"/>
        <v/>
      </c>
    </row>
    <row r="27" spans="2:13" x14ac:dyDescent="0.55000000000000004">
      <c r="B27" s="21" t="str">
        <f t="shared" si="1"/>
        <v/>
      </c>
      <c r="C27" s="48"/>
      <c r="D27" s="49"/>
      <c r="E27" s="31"/>
      <c r="F27" s="31"/>
      <c r="G27" s="32"/>
      <c r="H27" s="31"/>
      <c r="I27" s="31"/>
      <c r="J27" s="32"/>
      <c r="K27" s="33"/>
      <c r="L27" s="24" t="str">
        <f t="shared" si="3"/>
        <v/>
      </c>
      <c r="M27" s="23" t="str">
        <f t="shared" si="4"/>
        <v/>
      </c>
    </row>
    <row r="28" spans="2:13" x14ac:dyDescent="0.55000000000000004">
      <c r="B28" s="21" t="str">
        <f t="shared" si="1"/>
        <v/>
      </c>
      <c r="C28" s="48"/>
      <c r="D28" s="49"/>
      <c r="E28" s="31"/>
      <c r="F28" s="31"/>
      <c r="G28" s="32"/>
      <c r="H28" s="31"/>
      <c r="I28" s="31"/>
      <c r="J28" s="32"/>
      <c r="K28" s="33"/>
      <c r="L28" s="24" t="str">
        <f t="shared" si="3"/>
        <v/>
      </c>
      <c r="M28" s="23" t="str">
        <f t="shared" si="4"/>
        <v/>
      </c>
    </row>
    <row r="29" spans="2:13" x14ac:dyDescent="0.55000000000000004">
      <c r="B29" s="21" t="str">
        <f t="shared" si="1"/>
        <v/>
      </c>
      <c r="C29" s="48"/>
      <c r="D29" s="49"/>
      <c r="E29" s="31"/>
      <c r="F29" s="31"/>
      <c r="G29" s="32"/>
      <c r="H29" s="31"/>
      <c r="I29" s="31"/>
      <c r="J29" s="32"/>
      <c r="K29" s="33"/>
      <c r="L29" s="24" t="str">
        <f t="shared" si="3"/>
        <v/>
      </c>
      <c r="M29" s="23" t="str">
        <f t="shared" si="4"/>
        <v/>
      </c>
    </row>
    <row r="30" spans="2:13" x14ac:dyDescent="0.55000000000000004">
      <c r="B30" s="21" t="str">
        <f t="shared" si="1"/>
        <v/>
      </c>
      <c r="C30" s="48"/>
      <c r="D30" s="49"/>
      <c r="E30" s="31"/>
      <c r="F30" s="31"/>
      <c r="G30" s="32"/>
      <c r="H30" s="31"/>
      <c r="I30" s="31"/>
      <c r="J30" s="32"/>
      <c r="K30" s="33"/>
      <c r="L30" s="24" t="str">
        <f t="shared" si="3"/>
        <v/>
      </c>
      <c r="M30" s="23" t="str">
        <f t="shared" si="4"/>
        <v/>
      </c>
    </row>
    <row r="31" spans="2:13" x14ac:dyDescent="0.55000000000000004">
      <c r="B31" s="21" t="str">
        <f t="shared" si="1"/>
        <v/>
      </c>
      <c r="C31" s="48"/>
      <c r="D31" s="49"/>
      <c r="E31" s="31"/>
      <c r="F31" s="31"/>
      <c r="G31" s="32"/>
      <c r="H31" s="31"/>
      <c r="I31" s="31"/>
      <c r="J31" s="32"/>
      <c r="K31" s="33"/>
      <c r="L31" s="24" t="str">
        <f t="shared" si="3"/>
        <v/>
      </c>
      <c r="M31" s="23" t="str">
        <f t="shared" si="4"/>
        <v/>
      </c>
    </row>
    <row r="32" spans="2:13" x14ac:dyDescent="0.55000000000000004">
      <c r="B32" s="21" t="str">
        <f t="shared" si="1"/>
        <v/>
      </c>
      <c r="C32" s="48"/>
      <c r="D32" s="49"/>
      <c r="E32" s="31"/>
      <c r="F32" s="31"/>
      <c r="G32" s="32"/>
      <c r="H32" s="31"/>
      <c r="I32" s="31"/>
      <c r="J32" s="32"/>
      <c r="K32" s="33"/>
      <c r="L32" s="24" t="str">
        <f t="shared" si="3"/>
        <v/>
      </c>
      <c r="M32" s="23" t="str">
        <f t="shared" si="4"/>
        <v/>
      </c>
    </row>
    <row r="33" spans="1:13" x14ac:dyDescent="0.55000000000000004">
      <c r="B33" s="21" t="str">
        <f t="shared" si="1"/>
        <v/>
      </c>
      <c r="C33" s="48"/>
      <c r="D33" s="49"/>
      <c r="E33" s="31"/>
      <c r="F33" s="31"/>
      <c r="G33" s="32"/>
      <c r="H33" s="31"/>
      <c r="I33" s="31"/>
      <c r="J33" s="32"/>
      <c r="K33" s="33"/>
      <c r="L33" s="24" t="str">
        <f t="shared" si="3"/>
        <v/>
      </c>
      <c r="M33" s="23" t="str">
        <f t="shared" si="4"/>
        <v/>
      </c>
    </row>
    <row r="34" spans="1:13" x14ac:dyDescent="0.55000000000000004">
      <c r="B34" s="21" t="str">
        <f t="shared" si="1"/>
        <v/>
      </c>
      <c r="C34" s="48"/>
      <c r="D34" s="49"/>
      <c r="E34" s="31"/>
      <c r="F34" s="31"/>
      <c r="G34" s="32"/>
      <c r="H34" s="31"/>
      <c r="I34" s="31"/>
      <c r="J34" s="32"/>
      <c r="K34" s="33"/>
      <c r="L34" s="24" t="str">
        <f t="shared" si="3"/>
        <v/>
      </c>
      <c r="M34" s="23" t="str">
        <f t="shared" si="4"/>
        <v/>
      </c>
    </row>
    <row r="35" spans="1:13" x14ac:dyDescent="0.55000000000000004">
      <c r="B35" s="21" t="str">
        <f t="shared" si="1"/>
        <v/>
      </c>
      <c r="C35" s="48"/>
      <c r="D35" s="49"/>
      <c r="E35" s="31"/>
      <c r="F35" s="31"/>
      <c r="G35" s="32"/>
      <c r="H35" s="31"/>
      <c r="I35" s="31"/>
      <c r="J35" s="32"/>
      <c r="K35" s="33"/>
      <c r="L35" s="24" t="str">
        <f t="shared" si="3"/>
        <v/>
      </c>
      <c r="M35" s="23" t="str">
        <f t="shared" si="4"/>
        <v/>
      </c>
    </row>
    <row r="36" spans="1:13" x14ac:dyDescent="0.55000000000000004">
      <c r="B36" s="21" t="str">
        <f t="shared" si="1"/>
        <v/>
      </c>
      <c r="C36" s="48"/>
      <c r="D36" s="49"/>
      <c r="E36" s="31"/>
      <c r="F36" s="31"/>
      <c r="G36" s="32"/>
      <c r="H36" s="31"/>
      <c r="I36" s="31"/>
      <c r="J36" s="32"/>
      <c r="K36" s="33"/>
      <c r="L36" s="24" t="str">
        <f t="shared" si="3"/>
        <v/>
      </c>
      <c r="M36" s="23" t="str">
        <f t="shared" si="4"/>
        <v/>
      </c>
    </row>
    <row r="37" spans="1:13" x14ac:dyDescent="0.55000000000000004">
      <c r="B37" s="21" t="str">
        <f t="shared" si="1"/>
        <v/>
      </c>
      <c r="C37" s="48"/>
      <c r="D37" s="49"/>
      <c r="E37" s="31"/>
      <c r="F37" s="31"/>
      <c r="G37" s="32"/>
      <c r="H37" s="31"/>
      <c r="I37" s="31"/>
      <c r="J37" s="32"/>
      <c r="K37" s="33"/>
      <c r="L37" s="24" t="str">
        <f t="shared" si="2"/>
        <v/>
      </c>
      <c r="M37" s="23" t="str">
        <f>IF($C37="","",IF($C$6="バイオガス","OK",IF($F37&lt;$L37,"原料と製造量が不整合","OK")))</f>
        <v/>
      </c>
    </row>
    <row r="38" spans="1:13" x14ac:dyDescent="0.55000000000000004">
      <c r="B38" s="21" t="str">
        <f t="shared" si="1"/>
        <v/>
      </c>
      <c r="C38" s="48"/>
      <c r="D38" s="49"/>
      <c r="E38" s="31"/>
      <c r="F38" s="31"/>
      <c r="G38" s="32"/>
      <c r="H38" s="31"/>
      <c r="I38" s="31"/>
      <c r="J38" s="32"/>
      <c r="K38" s="33"/>
      <c r="L38" s="24" t="str">
        <f t="shared" si="2"/>
        <v/>
      </c>
      <c r="M38" s="23" t="str">
        <f>IF($C38="","",IF($C$6="バイオガス","OK",IF($F38&lt;$L38,"原料と製造量が不整合","OK")))</f>
        <v/>
      </c>
    </row>
    <row r="39" spans="1:13" x14ac:dyDescent="0.55000000000000004">
      <c r="B39" s="21" t="str">
        <f t="shared" si="1"/>
        <v/>
      </c>
      <c r="C39" s="48"/>
      <c r="D39" s="49"/>
      <c r="E39" s="31"/>
      <c r="F39" s="31"/>
      <c r="G39" s="32"/>
      <c r="H39" s="31"/>
      <c r="I39" s="31"/>
      <c r="J39" s="32"/>
      <c r="K39" s="33"/>
      <c r="L39" s="24" t="str">
        <f t="shared" si="2"/>
        <v/>
      </c>
      <c r="M39" s="23" t="str">
        <f>IF($C39="","",IF($C$6="バイオガス","OK",IF($F39&lt;$L39,"原料と製造量が不整合","OK")))</f>
        <v/>
      </c>
    </row>
    <row r="40" spans="1:13" ht="18.5" thickBot="1" x14ac:dyDescent="0.6">
      <c r="B40" s="21" t="str">
        <f t="shared" si="1"/>
        <v/>
      </c>
      <c r="C40" s="50"/>
      <c r="D40" s="51"/>
      <c r="E40" s="34"/>
      <c r="F40" s="34"/>
      <c r="G40" s="35"/>
      <c r="H40" s="34"/>
      <c r="I40" s="34"/>
      <c r="J40" s="35"/>
      <c r="K40" s="36"/>
      <c r="L40" s="24" t="str">
        <f t="shared" ref="L40" si="5">IF($C40="","",ROUNDDOWN((I40-H40)*K40,0))</f>
        <v/>
      </c>
      <c r="M40" s="23" t="str">
        <f>IF($C40="","",IF($C$6="バイオガス","OK",IF($F40&lt;$L40,"原料と製造量が不整合","OK")))</f>
        <v/>
      </c>
    </row>
    <row r="44" spans="1:13" ht="18.5" thickBot="1" x14ac:dyDescent="0.6">
      <c r="A44" t="s">
        <v>20</v>
      </c>
    </row>
    <row r="45" spans="1:13" x14ac:dyDescent="0.55000000000000004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</row>
    <row r="46" spans="1:13" x14ac:dyDescent="0.5500000000000000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</row>
    <row r="47" spans="1:13" x14ac:dyDescent="0.5500000000000000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x14ac:dyDescent="0.55000000000000004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2:13" x14ac:dyDescent="0.55000000000000004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/>
    </row>
    <row r="50" spans="2:13" x14ac:dyDescent="0.55000000000000004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</row>
    <row r="51" spans="2:13" x14ac:dyDescent="0.5500000000000000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/>
    </row>
    <row r="52" spans="2:13" x14ac:dyDescent="0.5500000000000000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2"/>
    </row>
    <row r="53" spans="2:13" x14ac:dyDescent="0.5500000000000000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</row>
    <row r="54" spans="2:13" x14ac:dyDescent="0.5500000000000000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</row>
    <row r="55" spans="2:13" x14ac:dyDescent="0.5500000000000000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</row>
    <row r="56" spans="2:13" x14ac:dyDescent="0.5500000000000000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</row>
    <row r="57" spans="2:13" x14ac:dyDescent="0.5500000000000000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2"/>
    </row>
    <row r="58" spans="2:13" x14ac:dyDescent="0.5500000000000000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2"/>
    </row>
    <row r="59" spans="2:13" x14ac:dyDescent="0.5500000000000000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2"/>
    </row>
    <row r="60" spans="2:13" x14ac:dyDescent="0.5500000000000000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/>
    </row>
    <row r="61" spans="2:13" x14ac:dyDescent="0.5500000000000000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2"/>
    </row>
    <row r="62" spans="2:13" x14ac:dyDescent="0.5500000000000000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2:13" x14ac:dyDescent="0.5500000000000000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2"/>
    </row>
    <row r="64" spans="2:13" x14ac:dyDescent="0.5500000000000000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2"/>
    </row>
    <row r="65" spans="2:13" x14ac:dyDescent="0.5500000000000000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2:13" x14ac:dyDescent="0.5500000000000000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/>
    </row>
    <row r="67" spans="2:13" x14ac:dyDescent="0.55000000000000004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2"/>
    </row>
    <row r="68" spans="2:13" x14ac:dyDescent="0.55000000000000004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2"/>
    </row>
    <row r="69" spans="2:13" x14ac:dyDescent="0.55000000000000004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2"/>
    </row>
    <row r="70" spans="2:13" x14ac:dyDescent="0.55000000000000004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2:13" x14ac:dyDescent="0.55000000000000004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</row>
    <row r="72" spans="2:13" x14ac:dyDescent="0.55000000000000004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2"/>
    </row>
    <row r="73" spans="2:13" x14ac:dyDescent="0.55000000000000004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2"/>
    </row>
    <row r="74" spans="2:13" x14ac:dyDescent="0.55000000000000004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2"/>
    </row>
    <row r="75" spans="2:13" x14ac:dyDescent="0.55000000000000004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2:13" x14ac:dyDescent="0.55000000000000004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2:13" x14ac:dyDescent="0.55000000000000004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2:13" x14ac:dyDescent="0.55000000000000004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</row>
    <row r="79" spans="2:13" x14ac:dyDescent="0.55000000000000004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2"/>
    </row>
    <row r="80" spans="2:13" x14ac:dyDescent="0.55000000000000004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2:13" x14ac:dyDescent="0.55000000000000004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2:13" x14ac:dyDescent="0.55000000000000004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</row>
    <row r="83" spans="2:13" x14ac:dyDescent="0.55000000000000004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</row>
    <row r="84" spans="2:13" x14ac:dyDescent="0.55000000000000004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</row>
    <row r="85" spans="2:13" x14ac:dyDescent="0.55000000000000004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2"/>
    </row>
    <row r="86" spans="2:13" x14ac:dyDescent="0.55000000000000004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2"/>
    </row>
    <row r="87" spans="2:13" x14ac:dyDescent="0.55000000000000004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2"/>
    </row>
    <row r="88" spans="2:13" ht="18.5" thickBot="1" x14ac:dyDescent="0.6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7"/>
    </row>
    <row r="108" spans="13:13" x14ac:dyDescent="0.55000000000000004">
      <c r="M108" t="s">
        <v>16</v>
      </c>
    </row>
  </sheetData>
  <sheetProtection algorithmName="SHA-512" hashValue="yX0ZtmSTsqpeQLI2V/qJSx/nu3itcM4VWOFJcpcnnKwc8DFWlNrl80jlbITYY7emuxxBC4E7A4zBE8sMkcAsPw==" saltValue="nP7xml6xfz9DTEKqC3SdBQ==" spinCount="100000" sheet="1" selectLockedCells="1"/>
  <mergeCells count="2">
    <mergeCell ref="C6:D6"/>
    <mergeCell ref="C5:D5"/>
  </mergeCells>
  <phoneticPr fontId="1"/>
  <conditionalFormatting sqref="D4 C5 C8:K8">
    <cfRule type="expression" dxfId="1" priority="7">
      <formula>$C$6=""</formula>
    </cfRule>
  </conditionalFormatting>
  <conditionalFormatting sqref="E10:F40">
    <cfRule type="expression" dxfId="0" priority="10">
      <formula>$C$6="バイオガス"</formula>
    </cfRule>
  </conditionalFormatting>
  <dataValidations count="1">
    <dataValidation type="list" allowBlank="1" showInputMessage="1" showErrorMessage="1" sqref="C6" xr:uid="{B6A76C04-9F4F-4CEB-8341-DE5F9D247233}">
      <formula1>"バイオガス,e-methane,バイオガス・e-methane混合ガス"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&amp;R付属書９：P&amp;P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附属書9 計算書</vt:lpstr>
      <vt:lpstr>'附属書9 計算書'!Print_Area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英貴</dc:creator>
  <cp:lastModifiedBy>Akinori Sugino（杉野 彰紀）</cp:lastModifiedBy>
  <cp:lastPrinted>2025-05-23T08:33:47Z</cp:lastPrinted>
  <dcterms:created xsi:type="dcterms:W3CDTF">2023-03-08T08:39:53Z</dcterms:created>
  <dcterms:modified xsi:type="dcterms:W3CDTF">2025-05-28T12:12:30Z</dcterms:modified>
</cp:coreProperties>
</file>